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66925"/>
  <xr:revisionPtr revIDLastSave="0" documentId="13_ncr:1_{38554ED7-3908-490B-973E-971B30FE4CD1}" xr6:coauthVersionLast="47" xr6:coauthVersionMax="47" xr10:uidLastSave="{00000000-0000-0000-0000-000000000000}"/>
  <bookViews>
    <workbookView xWindow="-120" yWindow="-120" windowWidth="29040" windowHeight="15720" xr2:uid="{A8F93C37-8853-478E-A0EE-4916975E1E11}"/>
  </bookViews>
  <sheets>
    <sheet name="ReadMe" sheetId="8" r:id="rId1"/>
    <sheet name="入力" sheetId="3" r:id="rId2"/>
    <sheet name="統合 実数値" sheetId="7" r:id="rId3"/>
    <sheet name="統合 正規化" sheetId="6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3" l="1"/>
  <c r="G18" i="3"/>
  <c r="G22" i="3" s="1"/>
  <c r="H22" i="3" s="1"/>
  <c r="G12" i="3"/>
  <c r="G8" i="3"/>
  <c r="M5" i="7"/>
  <c r="L5" i="7"/>
  <c r="K5" i="7"/>
  <c r="J6" i="7"/>
  <c r="I3" i="7"/>
  <c r="H3" i="7"/>
  <c r="G3" i="7"/>
  <c r="F3" i="7"/>
  <c r="E2" i="7"/>
  <c r="D2" i="7"/>
  <c r="C2" i="7"/>
  <c r="B2" i="7"/>
  <c r="H1" i="7"/>
  <c r="G1" i="7"/>
  <c r="F1" i="7"/>
  <c r="E1" i="7"/>
  <c r="D1" i="7"/>
  <c r="C1" i="7"/>
  <c r="B1" i="7"/>
  <c r="H1" i="6"/>
  <c r="G1" i="6"/>
  <c r="F1" i="6"/>
  <c r="E1" i="6"/>
  <c r="D1" i="6"/>
  <c r="C1" i="6"/>
  <c r="B1" i="6"/>
  <c r="C22" i="3"/>
  <c r="D19" i="3" s="1"/>
  <c r="K5" i="6" s="1"/>
  <c r="C13" i="3"/>
  <c r="D5" i="3" s="1"/>
  <c r="G13" i="3" l="1"/>
  <c r="H13" i="3" s="1"/>
  <c r="D18" i="3"/>
  <c r="J6" i="6" s="1"/>
  <c r="D20" i="3"/>
  <c r="L5" i="6" s="1"/>
  <c r="D21" i="3"/>
  <c r="M5" i="6" s="1"/>
  <c r="D7" i="3"/>
  <c r="D2" i="6" s="1"/>
  <c r="D10" i="3"/>
  <c r="G3" i="6" s="1"/>
  <c r="D9" i="3"/>
  <c r="D8" i="3"/>
  <c r="B2" i="6"/>
  <c r="D6" i="3"/>
  <c r="D12" i="3"/>
  <c r="I3" i="6" s="1"/>
  <c r="D11" i="3"/>
  <c r="E2" i="6" l="1"/>
  <c r="F3" i="6"/>
  <c r="H3" i="6"/>
  <c r="C2" i="6"/>
</calcChain>
</file>

<file path=xl/sharedStrings.xml><?xml version="1.0" encoding="utf-8"?>
<sst xmlns="http://schemas.openxmlformats.org/spreadsheetml/2006/main" count="72" uniqueCount="51">
  <si>
    <t>現預金</t>
    <rPh sb="0" eb="3">
      <t>ゲンヨキン</t>
    </rPh>
    <phoneticPr fontId="1"/>
  </si>
  <si>
    <t>その他流動資産</t>
    <rPh sb="2" eb="3">
      <t>タ</t>
    </rPh>
    <rPh sb="3" eb="7">
      <t>リュウドウシサン</t>
    </rPh>
    <phoneticPr fontId="1"/>
  </si>
  <si>
    <t>有形固定資産</t>
    <rPh sb="0" eb="6">
      <t>ユウケイコテイシサン</t>
    </rPh>
    <phoneticPr fontId="1"/>
  </si>
  <si>
    <t>その他固定資産</t>
    <rPh sb="2" eb="3">
      <t>タ</t>
    </rPh>
    <rPh sb="3" eb="7">
      <t>コテイシサン</t>
    </rPh>
    <phoneticPr fontId="1"/>
  </si>
  <si>
    <t>流動負債</t>
    <rPh sb="0" eb="4">
      <t>リュウドウフサイ</t>
    </rPh>
    <phoneticPr fontId="1"/>
  </si>
  <si>
    <t>利益剰余金</t>
    <rPh sb="0" eb="5">
      <t>リエキジョウヨキン</t>
    </rPh>
    <phoneticPr fontId="1"/>
  </si>
  <si>
    <t>その他純資産</t>
    <rPh sb="2" eb="3">
      <t>タ</t>
    </rPh>
    <rPh sb="3" eb="6">
      <t>ジュンシサン</t>
    </rPh>
    <phoneticPr fontId="1"/>
  </si>
  <si>
    <t>売上原価</t>
    <rPh sb="0" eb="4">
      <t>ウリアゲゲンカ</t>
    </rPh>
    <phoneticPr fontId="1"/>
  </si>
  <si>
    <t>販管費</t>
    <rPh sb="0" eb="3">
      <t>ハンカンヒ</t>
    </rPh>
    <phoneticPr fontId="1"/>
  </si>
  <si>
    <t>営業利益</t>
    <rPh sb="0" eb="4">
      <t>エイギョウリエキ</t>
    </rPh>
    <phoneticPr fontId="1"/>
  </si>
  <si>
    <t>貸借対照表（BS）テーブル</t>
  </si>
  <si>
    <t>固定負債</t>
    <rPh sb="0" eb="2">
      <t>コテイ</t>
    </rPh>
    <rPh sb="2" eb="4">
      <t>フサイ</t>
    </rPh>
    <phoneticPr fontId="1"/>
  </si>
  <si>
    <t>売上高</t>
    <rPh sb="0" eb="3">
      <t>ウリアゲダカ</t>
    </rPh>
    <phoneticPr fontId="1"/>
  </si>
  <si>
    <t>損益計算書（PL）テーブル</t>
    <rPh sb="0" eb="1">
      <t>ソン</t>
    </rPh>
    <phoneticPr fontId="1"/>
  </si>
  <si>
    <t>科目</t>
    <rPh sb="0" eb="2">
      <t>カモク</t>
    </rPh>
    <phoneticPr fontId="1"/>
  </si>
  <si>
    <t>正規化</t>
    <rPh sb="0" eb="3">
      <t>セイキカ</t>
    </rPh>
    <phoneticPr fontId="1"/>
  </si>
  <si>
    <t>集計</t>
  </si>
  <si>
    <t>2024年度3月期</t>
    <phoneticPr fontId="1"/>
  </si>
  <si>
    <t>期間タイプ</t>
    <rPh sb="0" eb="2">
      <t>キカン</t>
    </rPh>
    <phoneticPr fontId="1"/>
  </si>
  <si>
    <t>（BS）資産</t>
    <rPh sb="4" eb="6">
      <t>シサン</t>
    </rPh>
    <phoneticPr fontId="1"/>
  </si>
  <si>
    <t>（BS）負債</t>
    <rPh sb="4" eb="6">
      <t>フサイ</t>
    </rPh>
    <phoneticPr fontId="1"/>
  </si>
  <si>
    <t>（PL）売上高</t>
    <rPh sb="4" eb="7">
      <t>ウリアゲダカ</t>
    </rPh>
    <phoneticPr fontId="1"/>
  </si>
  <si>
    <t>（PL）費用</t>
    <rPh sb="4" eb="6">
      <t>ヒヨウ</t>
    </rPh>
    <phoneticPr fontId="1"/>
  </si>
  <si>
    <t>使い方</t>
    <rPh sb="0" eb="1">
      <t>ツカ</t>
    </rPh>
    <rPh sb="2" eb="3">
      <t>カタ</t>
    </rPh>
    <phoneticPr fontId="1"/>
  </si>
  <si>
    <t>資産合計</t>
    <rPh sb="0" eb="2">
      <t>シサン</t>
    </rPh>
    <rPh sb="2" eb="4">
      <t>ゴウケイ</t>
    </rPh>
    <phoneticPr fontId="1"/>
  </si>
  <si>
    <t>負債合計</t>
    <rPh sb="0" eb="2">
      <t>フサイ</t>
    </rPh>
    <rPh sb="2" eb="4">
      <t>ゴウケイ</t>
    </rPh>
    <phoneticPr fontId="1"/>
  </si>
  <si>
    <t>差分</t>
    <rPh sb="0" eb="2">
      <t>サブン</t>
    </rPh>
    <phoneticPr fontId="1"/>
  </si>
  <si>
    <t>費用合計</t>
    <rPh sb="0" eb="4">
      <t>ヒヨウゴウケイ</t>
    </rPh>
    <phoneticPr fontId="1"/>
  </si>
  <si>
    <t>①[入力]シートを開き、黄色セル部分に値を入力してください。(C5～C12,C18～C21)</t>
    <rPh sb="2" eb="4">
      <t>ニュウリョク</t>
    </rPh>
    <rPh sb="9" eb="10">
      <t>ヒラ</t>
    </rPh>
    <rPh sb="12" eb="14">
      <t>キイロ</t>
    </rPh>
    <rPh sb="16" eb="18">
      <t>ブブン</t>
    </rPh>
    <rPh sb="19" eb="20">
      <t>アタイ</t>
    </rPh>
    <rPh sb="21" eb="23">
      <t>ニュウリョク</t>
    </rPh>
    <phoneticPr fontId="1"/>
  </si>
  <si>
    <t>　⇒[統合  実数値]シートと[統合 正規化]シートに反映されます。</t>
    <rPh sb="3" eb="5">
      <t>トウゴウ</t>
    </rPh>
    <rPh sb="7" eb="9">
      <t>ジッスウ</t>
    </rPh>
    <rPh sb="9" eb="10">
      <t>アタイ</t>
    </rPh>
    <rPh sb="16" eb="18">
      <t>トウゴウ</t>
    </rPh>
    <rPh sb="19" eb="22">
      <t>セイキカ</t>
    </rPh>
    <rPh sb="27" eb="29">
      <t>ハンエイ</t>
    </rPh>
    <phoneticPr fontId="1"/>
  </si>
  <si>
    <t>④[統合 実数値]シートまたは[統合 正規化]シートを確認</t>
    <rPh sb="2" eb="4">
      <t>トウゴウ</t>
    </rPh>
    <rPh sb="5" eb="7">
      <t>ジッスウ</t>
    </rPh>
    <rPh sb="7" eb="8">
      <t>アタイ</t>
    </rPh>
    <rPh sb="19" eb="22">
      <t>セイキカ</t>
    </rPh>
    <rPh sb="27" eb="29">
      <t>カクニン</t>
    </rPh>
    <phoneticPr fontId="1"/>
  </si>
  <si>
    <r>
      <t>③[入力]シートのBS及びPLの</t>
    </r>
    <r>
      <rPr>
        <b/>
        <sz val="20"/>
        <color rgb="FFFF0000"/>
        <rFont val="游ゴシック"/>
        <family val="3"/>
        <charset val="128"/>
        <scheme val="minor"/>
      </rPr>
      <t>差分が0になっていること</t>
    </r>
    <r>
      <rPr>
        <sz val="20"/>
        <color theme="1"/>
        <rFont val="游ゴシック"/>
        <family val="3"/>
        <charset val="128"/>
        <scheme val="minor"/>
      </rPr>
      <t>を確認してください。(G13,G22)</t>
    </r>
    <rPh sb="2" eb="4">
      <t>ニュウリョク</t>
    </rPh>
    <rPh sb="11" eb="12">
      <t>オヨ</t>
    </rPh>
    <rPh sb="16" eb="18">
      <t>サブン</t>
    </rPh>
    <rPh sb="29" eb="31">
      <t>カクニン</t>
    </rPh>
    <phoneticPr fontId="1"/>
  </si>
  <si>
    <r>
      <t>②[入力]シートの</t>
    </r>
    <r>
      <rPr>
        <b/>
        <sz val="20"/>
        <color rgb="FFFF0000"/>
        <rFont val="游ゴシック"/>
        <family val="3"/>
        <charset val="128"/>
        <scheme val="minor"/>
      </rPr>
      <t>資産合計/負債合計,売上高/費用合計が一致している</t>
    </r>
    <r>
      <rPr>
        <sz val="20"/>
        <color theme="1"/>
        <rFont val="游ゴシック"/>
        <family val="3"/>
        <charset val="128"/>
        <scheme val="minor"/>
      </rPr>
      <t>かを確認(G8/G12,G18/G21)</t>
    </r>
    <rPh sb="2" eb="4">
      <t>ニュウリョク</t>
    </rPh>
    <rPh sb="9" eb="13">
      <t>シサンゴウケイ</t>
    </rPh>
    <rPh sb="14" eb="18">
      <t>フサイゴウケイ</t>
    </rPh>
    <rPh sb="19" eb="22">
      <t>ウリアゲダカ</t>
    </rPh>
    <rPh sb="23" eb="27">
      <t>ヒヨウゴウケイ</t>
    </rPh>
    <rPh sb="28" eb="30">
      <t>イッチ</t>
    </rPh>
    <rPh sb="36" eb="38">
      <t>カクニン</t>
    </rPh>
    <phoneticPr fontId="1"/>
  </si>
  <si>
    <t>ご利用にあたっての注意事項</t>
  </si>
  <si>
    <t>1. 個人利用／社内利用のみ</t>
  </si>
  <si>
    <t>本テンプレートは個人の学習用途および自社（部署）内でのご利用を目的として提供しています。</t>
  </si>
  <si>
    <t>商用サイトや第三者向けサービスへの組み込み・配布はご遠慮ください。</t>
  </si>
  <si>
    <t>2. 二次配布・再配布の禁止</t>
  </si>
  <si>
    <t>当テンプレートの配布ファイルを、そのまままたは改変後のかたちで第三者へ転載・再配布・販売することを禁止します。</t>
  </si>
  <si>
    <t>ご友人や同僚に紹介される場合は、本記事へのリンクを共有してください。</t>
  </si>
  <si>
    <t>3. 著作権について</t>
  </si>
  <si>
    <t>本テンプレートの著作権は当ブログ運営者に帰属します。</t>
  </si>
  <si>
    <t>テンプレートの画像・説明文・サンプル数値を含む一切のコンテンツの無断転載（コピー＆ペースト）はお控えください。</t>
  </si>
  <si>
    <t>4. 免責事項</t>
  </si>
  <si>
    <t>本テンプレートは「現状のまま」提供しており、いかなる保証（完全性、正確性、特定用途適合性など）も行いません。</t>
  </si>
  <si>
    <t>利用によって生じたいかなる損害（データ消失、計算エラー、業務上の不利益等）についても一切責任を負いかねます。</t>
  </si>
  <si>
    <t>ご利用前に必ずバックアップをお取りください。</t>
  </si>
  <si>
    <t>5. 改変・カスタマイズについて</t>
  </si>
  <si>
    <t>ご自身の業務フローや好みに合わせた改変は自由ですが、改変後のファイルを第三者に提供する際は上記「再配布禁止」の範囲内でご注意ください。</t>
  </si>
  <si>
    <t>6. お問い合わせ</t>
  </si>
  <si>
    <t>ご不明点・不具合のご報告は当ブログのお問い合わせフォームまたはコメント欄よりご連絡ください。可能な範囲で対応いたします。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</si>
</sst>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20"/>
      <color rgb="FFFF000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0" xfId="0" applyFill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2"/>
    </xf>
    <xf numFmtId="0" fontId="0" fillId="2" borderId="1" xfId="0" applyFill="1" applyBorder="1">
      <alignment vertical="center"/>
    </xf>
  </cellXfs>
  <cellStyles count="1">
    <cellStyle name="標準" xfId="0" builtinId="0"/>
  </cellStyles>
  <dxfs count="4">
    <dxf>
      <numFmt numFmtId="0" formatCode="General"/>
    </dxf>
    <dxf>
      <fill>
        <patternFill patternType="solid">
          <fgColor indexed="64"/>
          <bgColor rgb="FFFFFF00"/>
        </patternFill>
      </fill>
    </dxf>
    <dxf>
      <numFmt numFmtId="176" formatCode="0_);[Red]\(0\)"/>
    </dxf>
    <dxf>
      <fill>
        <patternFill patternType="solid">
          <fgColor indexed="64"/>
          <bgColor rgb="FFFFFF00"/>
        </patternFill>
      </fill>
    </dxf>
  </dxfs>
  <tableStyles count="0" defaultTableStyle="TableStyleMedium2" defaultPivotStyle="PivotStyleLight16"/>
  <colors>
    <mruColors>
      <color rgb="FFED6969"/>
      <color rgb="FFFF6699"/>
      <color rgb="FFFFCCFF"/>
      <color rgb="FFFF9999"/>
      <color rgb="FFA9D1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比例縮尺財務諸表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'統合 実数値'!$E$1</c:f>
              <c:strCache>
                <c:ptCount val="1"/>
                <c:pt idx="0">
                  <c:v>その他固定資産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5555555555555558E-3"/>
                  <c:y val="0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FB-4778-B01D-64BC269C9FA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FB-4778-B01D-64BC269C9FA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FB-4778-B01D-64BC269C9FA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AC-42CA-9C03-400CEC27BD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'統合 実数値'!$A$2:$A$6</c:f>
              <c:strCache>
                <c:ptCount val="5"/>
                <c:pt idx="0">
                  <c:v>（BS）資産</c:v>
                </c:pt>
                <c:pt idx="1">
                  <c:v>（BS）負債</c:v>
                </c:pt>
                <c:pt idx="3">
                  <c:v>（PL）費用</c:v>
                </c:pt>
                <c:pt idx="4">
                  <c:v>（PL）売上高</c:v>
                </c:pt>
              </c:strCache>
            </c:strRef>
          </c:cat>
          <c:val>
            <c:numRef>
              <c:f>'統合 実数値'!$E$2:$E$6</c:f>
              <c:numCache>
                <c:formatCode>General</c:formatCode>
                <c:ptCount val="5"/>
                <c:pt idx="0">
                  <c:v>150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FB-4778-B01D-64BC269C9FA4}"/>
            </c:ext>
          </c:extLst>
        </c:ser>
        <c:ser>
          <c:idx val="2"/>
          <c:order val="1"/>
          <c:tx>
            <c:strRef>
              <c:f>'統合 実数値'!$D$1</c:f>
              <c:strCache>
                <c:ptCount val="1"/>
                <c:pt idx="0">
                  <c:v>有形固定資産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FB-4778-B01D-64BC269C9FA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FB-4778-B01D-64BC269C9FA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AC-42CA-9C03-400CEC27BD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'統合 実数値'!$A$2:$A$6</c:f>
              <c:strCache>
                <c:ptCount val="5"/>
                <c:pt idx="0">
                  <c:v>（BS）資産</c:v>
                </c:pt>
                <c:pt idx="1">
                  <c:v>（BS）負債</c:v>
                </c:pt>
                <c:pt idx="3">
                  <c:v>（PL）費用</c:v>
                </c:pt>
                <c:pt idx="4">
                  <c:v>（PL）売上高</c:v>
                </c:pt>
              </c:strCache>
            </c:strRef>
          </c:cat>
          <c:val>
            <c:numRef>
              <c:f>'統合 実数値'!$D$2:$D$6</c:f>
              <c:numCache>
                <c:formatCode>General</c:formatCode>
                <c:ptCount val="5"/>
                <c:pt idx="0">
                  <c:v>110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EFB-4778-B01D-64BC269C9FA4}"/>
            </c:ext>
          </c:extLst>
        </c:ser>
        <c:ser>
          <c:idx val="1"/>
          <c:order val="2"/>
          <c:tx>
            <c:strRef>
              <c:f>'統合 実数値'!$C$1</c:f>
              <c:strCache>
                <c:ptCount val="1"/>
                <c:pt idx="0">
                  <c:v>その他流動資産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722222222222222"/>
                      <c:h val="8.363444152814231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4EFB-4778-B01D-64BC269C9FA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FB-4778-B01D-64BC269C9FA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FB-4778-B01D-64BC269C9FA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AC-42CA-9C03-400CEC27BD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'統合 実数値'!$A$2:$A$6</c:f>
              <c:strCache>
                <c:ptCount val="5"/>
                <c:pt idx="0">
                  <c:v>（BS）資産</c:v>
                </c:pt>
                <c:pt idx="1">
                  <c:v>（BS）負債</c:v>
                </c:pt>
                <c:pt idx="3">
                  <c:v>（PL）費用</c:v>
                </c:pt>
                <c:pt idx="4">
                  <c:v>（PL）売上高</c:v>
                </c:pt>
              </c:strCache>
            </c:strRef>
          </c:cat>
          <c:val>
            <c:numRef>
              <c:f>'統合 実数値'!$C$2:$C$6</c:f>
              <c:numCache>
                <c:formatCode>General</c:formatCode>
                <c:ptCount val="5"/>
                <c:pt idx="0">
                  <c:v>310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EFB-4778-B01D-64BC269C9FA4}"/>
            </c:ext>
          </c:extLst>
        </c:ser>
        <c:ser>
          <c:idx val="0"/>
          <c:order val="3"/>
          <c:tx>
            <c:strRef>
              <c:f>'統合 実数値'!$B$1</c:f>
              <c:strCache>
                <c:ptCount val="1"/>
                <c:pt idx="0">
                  <c:v>現預金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FB-4778-B01D-64BC269C9FA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FB-4778-B01D-64BC269C9FA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FB-4778-B01D-64BC269C9FA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AC-42CA-9C03-400CEC27BD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'統合 実数値'!$A$2:$A$6</c:f>
              <c:strCache>
                <c:ptCount val="5"/>
                <c:pt idx="0">
                  <c:v>（BS）資産</c:v>
                </c:pt>
                <c:pt idx="1">
                  <c:v>（BS）負債</c:v>
                </c:pt>
                <c:pt idx="3">
                  <c:v>（PL）費用</c:v>
                </c:pt>
                <c:pt idx="4">
                  <c:v>（PL）売上高</c:v>
                </c:pt>
              </c:strCache>
            </c:strRef>
          </c:cat>
          <c:val>
            <c:numRef>
              <c:f>'統合 実数値'!$B$2:$B$6</c:f>
              <c:numCache>
                <c:formatCode>General</c:formatCode>
                <c:ptCount val="5"/>
                <c:pt idx="0">
                  <c:v>120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EFB-4778-B01D-64BC269C9FA4}"/>
            </c:ext>
          </c:extLst>
        </c:ser>
        <c:ser>
          <c:idx val="7"/>
          <c:order val="4"/>
          <c:tx>
            <c:strRef>
              <c:f>'統合 実数値'!$I$1</c:f>
              <c:strCache>
                <c:ptCount val="1"/>
                <c:pt idx="0">
                  <c:v>その他純資産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EFB-4778-B01D-64BC269C9FA4}"/>
                </c:ext>
              </c:extLst>
            </c:dLbl>
            <c:dLbl>
              <c:idx val="1"/>
              <c:layout>
                <c:manualLayout>
                  <c:x val="-2.7777777777777779E-3"/>
                  <c:y val="-8.4875562720133283E-17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EFB-4778-B01D-64BC269C9FA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EFB-4778-B01D-64BC269C9FA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AC-42CA-9C03-400CEC27BD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'統合 実数値'!$A$2:$A$6</c:f>
              <c:strCache>
                <c:ptCount val="5"/>
                <c:pt idx="0">
                  <c:v>（BS）資産</c:v>
                </c:pt>
                <c:pt idx="1">
                  <c:v>（BS）負債</c:v>
                </c:pt>
                <c:pt idx="3">
                  <c:v>（PL）費用</c:v>
                </c:pt>
                <c:pt idx="4">
                  <c:v>（PL）売上高</c:v>
                </c:pt>
              </c:strCache>
            </c:strRef>
          </c:cat>
          <c:val>
            <c:numRef>
              <c:f>'統合 実数値'!$I$2:$I$6</c:f>
              <c:numCache>
                <c:formatCode>General</c:formatCode>
                <c:ptCount val="5"/>
                <c:pt idx="0">
                  <c:v>0</c:v>
                </c:pt>
                <c:pt idx="1">
                  <c:v>140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4EFB-4778-B01D-64BC269C9FA4}"/>
            </c:ext>
          </c:extLst>
        </c:ser>
        <c:ser>
          <c:idx val="6"/>
          <c:order val="5"/>
          <c:tx>
            <c:strRef>
              <c:f>'統合 実数値'!$H$1</c:f>
              <c:strCache>
                <c:ptCount val="1"/>
                <c:pt idx="0">
                  <c:v>利益剰余金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EFB-4778-B01D-64BC269C9FA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EFB-4778-B01D-64BC269C9FA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AC-42CA-9C03-400CEC27BD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'統合 実数値'!$A$2:$A$6</c:f>
              <c:strCache>
                <c:ptCount val="5"/>
                <c:pt idx="0">
                  <c:v>（BS）資産</c:v>
                </c:pt>
                <c:pt idx="1">
                  <c:v>（BS）負債</c:v>
                </c:pt>
                <c:pt idx="3">
                  <c:v>（PL）費用</c:v>
                </c:pt>
                <c:pt idx="4">
                  <c:v>（PL）売上高</c:v>
                </c:pt>
              </c:strCache>
            </c:strRef>
          </c:cat>
          <c:val>
            <c:numRef>
              <c:f>'統合 実数値'!$H$2:$H$6</c:f>
              <c:numCache>
                <c:formatCode>General</c:formatCode>
                <c:ptCount val="5"/>
                <c:pt idx="0">
                  <c:v>0</c:v>
                </c:pt>
                <c:pt idx="1">
                  <c:v>70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4EFB-4778-B01D-64BC269C9FA4}"/>
            </c:ext>
          </c:extLst>
        </c:ser>
        <c:ser>
          <c:idx val="5"/>
          <c:order val="6"/>
          <c:tx>
            <c:strRef>
              <c:f>'統合 実数値'!$G$1</c:f>
              <c:strCache>
                <c:ptCount val="1"/>
                <c:pt idx="0">
                  <c:v>固定負債</c:v>
                </c:pt>
              </c:strCache>
            </c:strRef>
          </c:tx>
          <c:spPr>
            <a:solidFill>
              <a:srgbClr val="ED6969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EFB-4778-B01D-64BC269C9FA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EFB-4778-B01D-64BC269C9FA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AC-42CA-9C03-400CEC27BD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'統合 実数値'!$A$2:$A$6</c:f>
              <c:strCache>
                <c:ptCount val="5"/>
                <c:pt idx="0">
                  <c:v>（BS）資産</c:v>
                </c:pt>
                <c:pt idx="1">
                  <c:v>（BS）負債</c:v>
                </c:pt>
                <c:pt idx="3">
                  <c:v>（PL）費用</c:v>
                </c:pt>
                <c:pt idx="4">
                  <c:v>（PL）売上高</c:v>
                </c:pt>
              </c:strCache>
            </c:strRef>
          </c:cat>
          <c:val>
            <c:numRef>
              <c:f>'統合 実数値'!$G$2:$G$6</c:f>
              <c:numCache>
                <c:formatCode>General</c:formatCode>
                <c:ptCount val="5"/>
                <c:pt idx="0">
                  <c:v>0</c:v>
                </c:pt>
                <c:pt idx="1">
                  <c:v>280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4EFB-4778-B01D-64BC269C9FA4}"/>
            </c:ext>
          </c:extLst>
        </c:ser>
        <c:ser>
          <c:idx val="4"/>
          <c:order val="7"/>
          <c:tx>
            <c:strRef>
              <c:f>'統合 実数値'!$F$1</c:f>
              <c:strCache>
                <c:ptCount val="1"/>
                <c:pt idx="0">
                  <c:v>流動負債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4EFB-4778-B01D-64BC269C9FA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EFB-4778-B01D-64BC269C9FA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AC-42CA-9C03-400CEC27BD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'統合 実数値'!$A$2:$A$6</c:f>
              <c:strCache>
                <c:ptCount val="5"/>
                <c:pt idx="0">
                  <c:v>（BS）資産</c:v>
                </c:pt>
                <c:pt idx="1">
                  <c:v>（BS）負債</c:v>
                </c:pt>
                <c:pt idx="3">
                  <c:v>（PL）費用</c:v>
                </c:pt>
                <c:pt idx="4">
                  <c:v>（PL）売上高</c:v>
                </c:pt>
              </c:strCache>
            </c:strRef>
          </c:cat>
          <c:val>
            <c:numRef>
              <c:f>'統合 実数値'!$F$2:$F$6</c:f>
              <c:numCache>
                <c:formatCode>General</c:formatCode>
                <c:ptCount val="5"/>
                <c:pt idx="0">
                  <c:v>0</c:v>
                </c:pt>
                <c:pt idx="1">
                  <c:v>200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4EFB-4778-B01D-64BC269C9FA4}"/>
            </c:ext>
          </c:extLst>
        </c:ser>
        <c:ser>
          <c:idx val="8"/>
          <c:order val="8"/>
          <c:tx>
            <c:strRef>
              <c:f>'統合 実数値'!$J$1</c:f>
              <c:strCache>
                <c:ptCount val="1"/>
                <c:pt idx="0">
                  <c:v>売上高</c:v>
                </c:pt>
              </c:strCache>
            </c:strRef>
          </c:tx>
          <c:spPr>
            <a:solidFill>
              <a:schemeClr val="bg1">
                <a:lumMod val="50000"/>
                <a:alpha val="98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EFB-4778-B01D-64BC269C9FA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EFB-4778-B01D-64BC269C9FA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AC-42CA-9C03-400CEC27BD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'統合 実数値'!$A$2:$A$6</c:f>
              <c:strCache>
                <c:ptCount val="5"/>
                <c:pt idx="0">
                  <c:v>（BS）資産</c:v>
                </c:pt>
                <c:pt idx="1">
                  <c:v>（BS）負債</c:v>
                </c:pt>
                <c:pt idx="3">
                  <c:v>（PL）費用</c:v>
                </c:pt>
                <c:pt idx="4">
                  <c:v>（PL）売上高</c:v>
                </c:pt>
              </c:strCache>
            </c:strRef>
          </c:cat>
          <c:val>
            <c:numRef>
              <c:f>'統合 実数値'!$J$2:$J$6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4EFB-4778-B01D-64BC269C9FA4}"/>
            </c:ext>
          </c:extLst>
        </c:ser>
        <c:ser>
          <c:idx val="11"/>
          <c:order val="9"/>
          <c:tx>
            <c:strRef>
              <c:f>'統合 実数値'!$M$1</c:f>
              <c:strCache>
                <c:ptCount val="1"/>
                <c:pt idx="0">
                  <c:v>営業利益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EFB-4778-B01D-64BC269C9FA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EFB-4778-B01D-64BC269C9FA4}"/>
                </c:ext>
              </c:extLst>
            </c:dLbl>
            <c:dLbl>
              <c:idx val="3"/>
              <c:layout>
                <c:manualLayout>
                  <c:x val="2.777777777777676E-3"/>
                  <c:y val="4.6296296296296294E-3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EFB-4778-B01D-64BC269C9FA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AC-42CA-9C03-400CEC27BD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'統合 実数値'!$A$2:$A$6</c:f>
              <c:strCache>
                <c:ptCount val="5"/>
                <c:pt idx="0">
                  <c:v>（BS）資産</c:v>
                </c:pt>
                <c:pt idx="1">
                  <c:v>（BS）負債</c:v>
                </c:pt>
                <c:pt idx="3">
                  <c:v>（PL）費用</c:v>
                </c:pt>
                <c:pt idx="4">
                  <c:v>（PL）売上高</c:v>
                </c:pt>
              </c:strCache>
            </c:strRef>
          </c:cat>
          <c:val>
            <c:numRef>
              <c:f>'統合 実数値'!$M$2:$M$6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3">
                  <c:v>100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4EFB-4778-B01D-64BC269C9FA4}"/>
            </c:ext>
          </c:extLst>
        </c:ser>
        <c:ser>
          <c:idx val="10"/>
          <c:order val="10"/>
          <c:tx>
            <c:strRef>
              <c:f>'統合 実数値'!$L$1</c:f>
              <c:strCache>
                <c:ptCount val="1"/>
                <c:pt idx="0">
                  <c:v>販管費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4EFB-4778-B01D-64BC269C9FA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4EFB-4778-B01D-64BC269C9FA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AC-42CA-9C03-400CEC27BD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'統合 実数値'!$A$2:$A$6</c:f>
              <c:strCache>
                <c:ptCount val="5"/>
                <c:pt idx="0">
                  <c:v>（BS）資産</c:v>
                </c:pt>
                <c:pt idx="1">
                  <c:v>（BS）負債</c:v>
                </c:pt>
                <c:pt idx="3">
                  <c:v>（PL）費用</c:v>
                </c:pt>
                <c:pt idx="4">
                  <c:v>（PL）売上高</c:v>
                </c:pt>
              </c:strCache>
            </c:strRef>
          </c:cat>
          <c:val>
            <c:numRef>
              <c:f>'統合 実数値'!$L$2:$L$6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3">
                  <c:v>200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4EFB-4778-B01D-64BC269C9FA4}"/>
            </c:ext>
          </c:extLst>
        </c:ser>
        <c:ser>
          <c:idx val="9"/>
          <c:order val="11"/>
          <c:tx>
            <c:strRef>
              <c:f>'統合 実数値'!$K$1</c:f>
              <c:strCache>
                <c:ptCount val="1"/>
                <c:pt idx="0">
                  <c:v>売上原価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4EFB-4778-B01D-64BC269C9FA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4EFB-4778-B01D-64BC269C9FA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AC-42CA-9C03-400CEC27BD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'統合 実数値'!$A$2:$A$6</c:f>
              <c:strCache>
                <c:ptCount val="5"/>
                <c:pt idx="0">
                  <c:v>（BS）資産</c:v>
                </c:pt>
                <c:pt idx="1">
                  <c:v>（BS）負債</c:v>
                </c:pt>
                <c:pt idx="3">
                  <c:v>（PL）費用</c:v>
                </c:pt>
                <c:pt idx="4">
                  <c:v>（PL）売上高</c:v>
                </c:pt>
              </c:strCache>
            </c:strRef>
          </c:cat>
          <c:val>
            <c:numRef>
              <c:f>'統合 実数値'!$K$2:$K$6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3">
                  <c:v>500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3-4EFB-4778-B01D-64BC269C9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074209135"/>
        <c:axId val="2074208175"/>
      </c:barChart>
      <c:catAx>
        <c:axId val="20742091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74208175"/>
        <c:crosses val="autoZero"/>
        <c:auto val="1"/>
        <c:lblAlgn val="ctr"/>
        <c:lblOffset val="100"/>
        <c:noMultiLvlLbl val="0"/>
      </c:catAx>
      <c:valAx>
        <c:axId val="2074208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74209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比例縮尺財務諸表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'統合 正規化'!$E$1</c:f>
              <c:strCache>
                <c:ptCount val="1"/>
                <c:pt idx="0">
                  <c:v>その他固定資産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5555555555555558E-3"/>
                  <c:y val="0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FA0-4887-9205-9AE2FDCC71B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FA0-4887-9205-9AE2FDCC71B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FA0-4887-9205-9AE2FDCC71B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4B-4BBB-8FA4-768A9111E3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'統合 正規化'!$A$2:$A$6</c:f>
              <c:strCache>
                <c:ptCount val="5"/>
                <c:pt idx="0">
                  <c:v>（BS）資産</c:v>
                </c:pt>
                <c:pt idx="1">
                  <c:v>（BS）負債</c:v>
                </c:pt>
                <c:pt idx="3">
                  <c:v>（PL）費用</c:v>
                </c:pt>
                <c:pt idx="4">
                  <c:v>（PL）売上高</c:v>
                </c:pt>
              </c:strCache>
            </c:strRef>
          </c:cat>
          <c:val>
            <c:numRef>
              <c:f>'統合 正規化'!$E$2:$E$6</c:f>
              <c:numCache>
                <c:formatCode>General</c:formatCode>
                <c:ptCount val="5"/>
                <c:pt idx="0">
                  <c:v>0.10869565217391304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A0-4887-9205-9AE2FDCC71BB}"/>
            </c:ext>
          </c:extLst>
        </c:ser>
        <c:ser>
          <c:idx val="2"/>
          <c:order val="1"/>
          <c:tx>
            <c:strRef>
              <c:f>'統合 正規化'!$D$1</c:f>
              <c:strCache>
                <c:ptCount val="1"/>
                <c:pt idx="0">
                  <c:v>有形固定資産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FA0-4887-9205-9AE2FDCC71B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FA0-4887-9205-9AE2FDCC71B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4B-4BBB-8FA4-768A9111E3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'統合 正規化'!$A$2:$A$6</c:f>
              <c:strCache>
                <c:ptCount val="5"/>
                <c:pt idx="0">
                  <c:v>（BS）資産</c:v>
                </c:pt>
                <c:pt idx="1">
                  <c:v>（BS）負債</c:v>
                </c:pt>
                <c:pt idx="3">
                  <c:v>（PL）費用</c:v>
                </c:pt>
                <c:pt idx="4">
                  <c:v>（PL）売上高</c:v>
                </c:pt>
              </c:strCache>
            </c:strRef>
          </c:cat>
          <c:val>
            <c:numRef>
              <c:f>'統合 正規化'!$D$2:$D$6</c:f>
              <c:numCache>
                <c:formatCode>General</c:formatCode>
                <c:ptCount val="5"/>
                <c:pt idx="0">
                  <c:v>7.9710144927536225E-2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A0-4887-9205-9AE2FDCC71BB}"/>
            </c:ext>
          </c:extLst>
        </c:ser>
        <c:ser>
          <c:idx val="1"/>
          <c:order val="2"/>
          <c:tx>
            <c:strRef>
              <c:f>'統合 正規化'!$C$1</c:f>
              <c:strCache>
                <c:ptCount val="1"/>
                <c:pt idx="0">
                  <c:v>その他流動資産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722222222222222"/>
                      <c:h val="8.363444152814231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3-0FA0-4887-9205-9AE2FDCC71B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FA0-4887-9205-9AE2FDCC71B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FA0-4887-9205-9AE2FDCC71B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4B-4BBB-8FA4-768A9111E3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'統合 正規化'!$A$2:$A$6</c:f>
              <c:strCache>
                <c:ptCount val="5"/>
                <c:pt idx="0">
                  <c:v>（BS）資産</c:v>
                </c:pt>
                <c:pt idx="1">
                  <c:v>（BS）負債</c:v>
                </c:pt>
                <c:pt idx="3">
                  <c:v>（PL）費用</c:v>
                </c:pt>
                <c:pt idx="4">
                  <c:v>（PL）売上高</c:v>
                </c:pt>
              </c:strCache>
            </c:strRef>
          </c:cat>
          <c:val>
            <c:numRef>
              <c:f>'統合 正規化'!$C$2:$C$6</c:f>
              <c:numCache>
                <c:formatCode>General</c:formatCode>
                <c:ptCount val="5"/>
                <c:pt idx="0">
                  <c:v>0.22463768115942029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A0-4887-9205-9AE2FDCC71BB}"/>
            </c:ext>
          </c:extLst>
        </c:ser>
        <c:ser>
          <c:idx val="0"/>
          <c:order val="3"/>
          <c:tx>
            <c:strRef>
              <c:f>'統合 正規化'!$B$1</c:f>
              <c:strCache>
                <c:ptCount val="1"/>
                <c:pt idx="0">
                  <c:v>現預金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FA0-4887-9205-9AE2FDCC71B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FA0-4887-9205-9AE2FDCC71B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FA0-4887-9205-9AE2FDCC71B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4B-4BBB-8FA4-768A9111E3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'統合 正規化'!$A$2:$A$6</c:f>
              <c:strCache>
                <c:ptCount val="5"/>
                <c:pt idx="0">
                  <c:v>（BS）資産</c:v>
                </c:pt>
                <c:pt idx="1">
                  <c:v>（BS）負債</c:v>
                </c:pt>
                <c:pt idx="3">
                  <c:v>（PL）費用</c:v>
                </c:pt>
                <c:pt idx="4">
                  <c:v>（PL）売上高</c:v>
                </c:pt>
              </c:strCache>
            </c:strRef>
          </c:cat>
          <c:val>
            <c:numRef>
              <c:f>'統合 正規化'!$B$2:$B$6</c:f>
              <c:numCache>
                <c:formatCode>General</c:formatCode>
                <c:ptCount val="5"/>
                <c:pt idx="0">
                  <c:v>8.6956521739130432E-2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A0-4887-9205-9AE2FDCC71BB}"/>
            </c:ext>
          </c:extLst>
        </c:ser>
        <c:ser>
          <c:idx val="7"/>
          <c:order val="4"/>
          <c:tx>
            <c:strRef>
              <c:f>'統合 正規化'!$I$1</c:f>
              <c:strCache>
                <c:ptCount val="1"/>
                <c:pt idx="0">
                  <c:v>その他純資産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0FA0-4887-9205-9AE2FDCC71BB}"/>
                </c:ext>
              </c:extLst>
            </c:dLbl>
            <c:dLbl>
              <c:idx val="1"/>
              <c:layout>
                <c:manualLayout>
                  <c:x val="-2.7777777777777779E-3"/>
                  <c:y val="-8.4875562720133283E-17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0FA0-4887-9205-9AE2FDCC71B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FA0-4887-9205-9AE2FDCC71B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4B-4BBB-8FA4-768A9111E3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'統合 正規化'!$A$2:$A$6</c:f>
              <c:strCache>
                <c:ptCount val="5"/>
                <c:pt idx="0">
                  <c:v>（BS）資産</c:v>
                </c:pt>
                <c:pt idx="1">
                  <c:v>（BS）負債</c:v>
                </c:pt>
                <c:pt idx="3">
                  <c:v>（PL）費用</c:v>
                </c:pt>
                <c:pt idx="4">
                  <c:v>（PL）売上高</c:v>
                </c:pt>
              </c:strCache>
            </c:strRef>
          </c:cat>
          <c:val>
            <c:numRef>
              <c:f>'統合 正規化'!$I$2:$I$6</c:f>
              <c:numCache>
                <c:formatCode>General</c:formatCode>
                <c:ptCount val="5"/>
                <c:pt idx="0">
                  <c:v>0</c:v>
                </c:pt>
                <c:pt idx="1">
                  <c:v>0.10144927536231885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FA0-4887-9205-9AE2FDCC71BB}"/>
            </c:ext>
          </c:extLst>
        </c:ser>
        <c:ser>
          <c:idx val="6"/>
          <c:order val="5"/>
          <c:tx>
            <c:strRef>
              <c:f>'統合 正規化'!$H$1</c:f>
              <c:strCache>
                <c:ptCount val="1"/>
                <c:pt idx="0">
                  <c:v>利益剰余金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0FA0-4887-9205-9AE2FDCC71B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FA0-4887-9205-9AE2FDCC71B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4B-4BBB-8FA4-768A9111E3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'統合 正規化'!$A$2:$A$6</c:f>
              <c:strCache>
                <c:ptCount val="5"/>
                <c:pt idx="0">
                  <c:v>（BS）資産</c:v>
                </c:pt>
                <c:pt idx="1">
                  <c:v>（BS）負債</c:v>
                </c:pt>
                <c:pt idx="3">
                  <c:v>（PL）費用</c:v>
                </c:pt>
                <c:pt idx="4">
                  <c:v>（PL）売上高</c:v>
                </c:pt>
              </c:strCache>
            </c:strRef>
          </c:cat>
          <c:val>
            <c:numRef>
              <c:f>'統合 正規化'!$H$2:$H$6</c:f>
              <c:numCache>
                <c:formatCode>General</c:formatCode>
                <c:ptCount val="5"/>
                <c:pt idx="0">
                  <c:v>0</c:v>
                </c:pt>
                <c:pt idx="1">
                  <c:v>5.0724637681159424E-2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FA0-4887-9205-9AE2FDCC71BB}"/>
            </c:ext>
          </c:extLst>
        </c:ser>
        <c:ser>
          <c:idx val="5"/>
          <c:order val="6"/>
          <c:tx>
            <c:strRef>
              <c:f>'統合 正規化'!$G$1</c:f>
              <c:strCache>
                <c:ptCount val="1"/>
                <c:pt idx="0">
                  <c:v>固定負債</c:v>
                </c:pt>
              </c:strCache>
            </c:strRef>
          </c:tx>
          <c:spPr>
            <a:solidFill>
              <a:srgbClr val="ED6969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0FA0-4887-9205-9AE2FDCC71B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FA0-4887-9205-9AE2FDCC71B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4B-4BBB-8FA4-768A9111E3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'統合 正規化'!$A$2:$A$6</c:f>
              <c:strCache>
                <c:ptCount val="5"/>
                <c:pt idx="0">
                  <c:v>（BS）資産</c:v>
                </c:pt>
                <c:pt idx="1">
                  <c:v>（BS）負債</c:v>
                </c:pt>
                <c:pt idx="3">
                  <c:v>（PL）費用</c:v>
                </c:pt>
                <c:pt idx="4">
                  <c:v>（PL）売上高</c:v>
                </c:pt>
              </c:strCache>
            </c:strRef>
          </c:cat>
          <c:val>
            <c:numRef>
              <c:f>'統合 正規化'!$G$2:$G$6</c:f>
              <c:numCache>
                <c:formatCode>General</c:formatCode>
                <c:ptCount val="5"/>
                <c:pt idx="0">
                  <c:v>0</c:v>
                </c:pt>
                <c:pt idx="1">
                  <c:v>0.20289855072463769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FA0-4887-9205-9AE2FDCC71BB}"/>
            </c:ext>
          </c:extLst>
        </c:ser>
        <c:ser>
          <c:idx val="4"/>
          <c:order val="7"/>
          <c:tx>
            <c:strRef>
              <c:f>'統合 正規化'!$F$1</c:f>
              <c:strCache>
                <c:ptCount val="1"/>
                <c:pt idx="0">
                  <c:v>流動負債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FA0-4887-9205-9AE2FDCC71B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4B-4BBB-8FA4-768A9111E3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'統合 正規化'!$A$2:$A$6</c:f>
              <c:strCache>
                <c:ptCount val="5"/>
                <c:pt idx="0">
                  <c:v>（BS）資産</c:v>
                </c:pt>
                <c:pt idx="1">
                  <c:v>（BS）負債</c:v>
                </c:pt>
                <c:pt idx="3">
                  <c:v>（PL）費用</c:v>
                </c:pt>
                <c:pt idx="4">
                  <c:v>（PL）売上高</c:v>
                </c:pt>
              </c:strCache>
            </c:strRef>
          </c:cat>
          <c:val>
            <c:numRef>
              <c:f>'統合 正規化'!$F$2:$F$6</c:f>
              <c:numCache>
                <c:formatCode>General</c:formatCode>
                <c:ptCount val="5"/>
                <c:pt idx="1">
                  <c:v>0.14492753623188406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A0-4887-9205-9AE2FDCC71BB}"/>
            </c:ext>
          </c:extLst>
        </c:ser>
        <c:ser>
          <c:idx val="8"/>
          <c:order val="8"/>
          <c:tx>
            <c:strRef>
              <c:f>'統合 正規化'!$J$1</c:f>
              <c:strCache>
                <c:ptCount val="1"/>
                <c:pt idx="0">
                  <c:v>売上高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FA0-4887-9205-9AE2FDCC71B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FA0-4887-9205-9AE2FDCC71B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4B-4BBB-8FA4-768A9111E3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'統合 正規化'!$A$2:$A$6</c:f>
              <c:strCache>
                <c:ptCount val="5"/>
                <c:pt idx="0">
                  <c:v>（BS）資産</c:v>
                </c:pt>
                <c:pt idx="1">
                  <c:v>（BS）負債</c:v>
                </c:pt>
                <c:pt idx="3">
                  <c:v>（PL）費用</c:v>
                </c:pt>
                <c:pt idx="4">
                  <c:v>（PL）売上高</c:v>
                </c:pt>
              </c:strCache>
            </c:strRef>
          </c:cat>
          <c:val>
            <c:numRef>
              <c:f>'統合 正規化'!$J$2:$J$6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FA0-4887-9205-9AE2FDCC71BB}"/>
            </c:ext>
          </c:extLst>
        </c:ser>
        <c:ser>
          <c:idx val="11"/>
          <c:order val="9"/>
          <c:tx>
            <c:strRef>
              <c:f>'統合 正規化'!$M$1</c:f>
              <c:strCache>
                <c:ptCount val="1"/>
                <c:pt idx="0">
                  <c:v>営業利益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FA0-4887-9205-9AE2FDCC71B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FA0-4887-9205-9AE2FDCC71BB}"/>
                </c:ext>
              </c:extLst>
            </c:dLbl>
            <c:dLbl>
              <c:idx val="3"/>
              <c:layout>
                <c:manualLayout>
                  <c:x val="2.777777777777676E-3"/>
                  <c:y val="4.6296296296296294E-3"/>
                </c:manualLayout>
              </c:layout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FA0-4887-9205-9AE2FDCC71B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4B-4BBB-8FA4-768A9111E3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'統合 正規化'!$A$2:$A$6</c:f>
              <c:strCache>
                <c:ptCount val="5"/>
                <c:pt idx="0">
                  <c:v>（BS）資産</c:v>
                </c:pt>
                <c:pt idx="1">
                  <c:v>（BS）負債</c:v>
                </c:pt>
                <c:pt idx="3">
                  <c:v>（PL）費用</c:v>
                </c:pt>
                <c:pt idx="4">
                  <c:v>（PL）売上高</c:v>
                </c:pt>
              </c:strCache>
            </c:strRef>
          </c:cat>
          <c:val>
            <c:numRef>
              <c:f>'統合 正規化'!$M$2:$M$6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3">
                  <c:v>6.25E-2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FA0-4887-9205-9AE2FDCC71BB}"/>
            </c:ext>
          </c:extLst>
        </c:ser>
        <c:ser>
          <c:idx val="10"/>
          <c:order val="10"/>
          <c:tx>
            <c:strRef>
              <c:f>'統合 正規化'!$L$1</c:f>
              <c:strCache>
                <c:ptCount val="1"/>
                <c:pt idx="0">
                  <c:v>販管費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FA0-4887-9205-9AE2FDCC71B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FA0-4887-9205-9AE2FDCC71B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14B-4BBB-8FA4-768A9111E3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'統合 正規化'!$A$2:$A$6</c:f>
              <c:strCache>
                <c:ptCount val="5"/>
                <c:pt idx="0">
                  <c:v>（BS）資産</c:v>
                </c:pt>
                <c:pt idx="1">
                  <c:v>（BS）負債</c:v>
                </c:pt>
                <c:pt idx="3">
                  <c:v>（PL）費用</c:v>
                </c:pt>
                <c:pt idx="4">
                  <c:v>（PL）売上高</c:v>
                </c:pt>
              </c:strCache>
            </c:strRef>
          </c:cat>
          <c:val>
            <c:numRef>
              <c:f>'統合 正規化'!$L$2:$L$6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3">
                  <c:v>0.125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FA0-4887-9205-9AE2FDCC71BB}"/>
            </c:ext>
          </c:extLst>
        </c:ser>
        <c:ser>
          <c:idx val="9"/>
          <c:order val="11"/>
          <c:tx>
            <c:strRef>
              <c:f>'統合 正規化'!$K$1</c:f>
              <c:strCache>
                <c:ptCount val="1"/>
                <c:pt idx="0">
                  <c:v>売上原価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0FA0-4887-9205-9AE2FDCC71B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FA0-4887-9205-9AE2FDCC71B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4B-4BBB-8FA4-768A9111E3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'統合 正規化'!$A$2:$A$6</c:f>
              <c:strCache>
                <c:ptCount val="5"/>
                <c:pt idx="0">
                  <c:v>（BS）資産</c:v>
                </c:pt>
                <c:pt idx="1">
                  <c:v>（BS）負債</c:v>
                </c:pt>
                <c:pt idx="3">
                  <c:v>（PL）費用</c:v>
                </c:pt>
                <c:pt idx="4">
                  <c:v>（PL）売上高</c:v>
                </c:pt>
              </c:strCache>
            </c:strRef>
          </c:cat>
          <c:val>
            <c:numRef>
              <c:f>'統合 正規化'!$K$2:$K$6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3">
                  <c:v>0.3125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FA0-4887-9205-9AE2FDCC7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074209135"/>
        <c:axId val="2074208175"/>
      </c:barChart>
      <c:catAx>
        <c:axId val="20742091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74208175"/>
        <c:crosses val="autoZero"/>
        <c:auto val="1"/>
        <c:lblAlgn val="ctr"/>
        <c:lblOffset val="100"/>
        <c:noMultiLvlLbl val="0"/>
      </c:catAx>
      <c:valAx>
        <c:axId val="2074208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74209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2</xdr:rowOff>
    </xdr:from>
    <xdr:to>
      <xdr:col>4</xdr:col>
      <xdr:colOff>372521</xdr:colOff>
      <xdr:row>18</xdr:row>
      <xdr:rowOff>123826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986EFDD-ACD0-48C5-8E72-53DAFDE2CB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4</xdr:col>
      <xdr:colOff>372521</xdr:colOff>
      <xdr:row>18</xdr:row>
      <xdr:rowOff>123824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FD9D9803-5677-6EFC-E443-11782DD9AA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6D70843-003B-40DE-B35D-11FD8493713A}" name="TableBS" displayName="TableBS" ref="B4:D13" totalsRowCount="1">
  <autoFilter ref="B4:D12" xr:uid="{D6D70843-003B-40DE-B35D-11FD8493713A}"/>
  <tableColumns count="3">
    <tableColumn id="1" xr3:uid="{177C4362-CB95-46BC-B417-B10B9F481C67}" name="科目" totalsRowLabel="集計"/>
    <tableColumn id="2" xr3:uid="{2BC94146-F259-44F5-BDC4-6EDCD386A53A}" name="2024年度3月期" totalsRowFunction="sum" dataDxfId="3"/>
    <tableColumn id="3" xr3:uid="{30E5B611-F784-415A-8C3B-DA234B114B23}" name="正規化" dataDxfId="2">
      <calculatedColumnFormula>TableBS[[#This Row],[2024年度3月期]] / TableBS[[#Totals],[2024年度3月期]]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4239B2D-74A5-4F37-A1F4-826C10B98093}" name="TablePL" displayName="TablePL" ref="B17:D22" totalsRowCount="1">
  <autoFilter ref="B17:D21" xr:uid="{54239B2D-74A5-4F37-A1F4-826C10B98093}"/>
  <tableColumns count="3">
    <tableColumn id="1" xr3:uid="{6A3A8FBD-6461-4FDC-A080-AA1A95413C40}" name="科目" totalsRowLabel="集計"/>
    <tableColumn id="2" xr3:uid="{5F7A4C84-F0D5-483B-A772-E6EF1FB78AB0}" name="2024年度3月期" totalsRowFunction="sum" dataDxfId="1"/>
    <tableColumn id="3" xr3:uid="{1EC044C3-B3E8-454E-BA39-2DF37EB5AC62}" name="正規化" dataDxfId="0">
      <calculatedColumnFormula>TablePL[[#This Row],[2024年度3月期]] / TablePL[[#Totals],[2024年度3月期]]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3FF6F-3C0B-42BB-A43A-B0B090D1A164}">
  <dimension ref="B2:B33"/>
  <sheetViews>
    <sheetView tabSelected="1" workbookViewId="0"/>
  </sheetViews>
  <sheetFormatPr defaultRowHeight="18.75" x14ac:dyDescent="0.4"/>
  <sheetData>
    <row r="2" spans="2:2" ht="33" x14ac:dyDescent="0.4">
      <c r="B2" s="4" t="s">
        <v>23</v>
      </c>
    </row>
    <row r="3" spans="2:2" ht="33" x14ac:dyDescent="0.4">
      <c r="B3" s="5" t="s">
        <v>28</v>
      </c>
    </row>
    <row r="4" spans="2:2" ht="33" x14ac:dyDescent="0.4">
      <c r="B4" s="5" t="s">
        <v>29</v>
      </c>
    </row>
    <row r="5" spans="2:2" ht="33" x14ac:dyDescent="0.4">
      <c r="B5" s="5" t="s">
        <v>32</v>
      </c>
    </row>
    <row r="6" spans="2:2" ht="33" x14ac:dyDescent="0.4">
      <c r="B6" s="5" t="s">
        <v>31</v>
      </c>
    </row>
    <row r="7" spans="2:2" ht="33" x14ac:dyDescent="0.4">
      <c r="B7" s="5" t="s">
        <v>30</v>
      </c>
    </row>
    <row r="10" spans="2:2" ht="30" x14ac:dyDescent="0.4">
      <c r="B10" s="7" t="s">
        <v>33</v>
      </c>
    </row>
    <row r="11" spans="2:2" x14ac:dyDescent="0.4">
      <c r="B11" s="8"/>
    </row>
    <row r="12" spans="2:2" x14ac:dyDescent="0.4">
      <c r="B12" s="9" t="s">
        <v>34</v>
      </c>
    </row>
    <row r="13" spans="2:2" x14ac:dyDescent="0.4">
      <c r="B13" s="8" t="s">
        <v>35</v>
      </c>
    </row>
    <row r="14" spans="2:2" x14ac:dyDescent="0.4">
      <c r="B14" s="8" t="s">
        <v>36</v>
      </c>
    </row>
    <row r="15" spans="2:2" x14ac:dyDescent="0.4">
      <c r="B15" s="8"/>
    </row>
    <row r="16" spans="2:2" x14ac:dyDescent="0.4">
      <c r="B16" s="9" t="s">
        <v>37</v>
      </c>
    </row>
    <row r="17" spans="2:2" x14ac:dyDescent="0.4">
      <c r="B17" s="8" t="s">
        <v>38</v>
      </c>
    </row>
    <row r="18" spans="2:2" x14ac:dyDescent="0.4">
      <c r="B18" s="8" t="s">
        <v>39</v>
      </c>
    </row>
    <row r="19" spans="2:2" x14ac:dyDescent="0.4">
      <c r="B19" s="8"/>
    </row>
    <row r="20" spans="2:2" x14ac:dyDescent="0.4">
      <c r="B20" s="9" t="s">
        <v>40</v>
      </c>
    </row>
    <row r="21" spans="2:2" x14ac:dyDescent="0.4">
      <c r="B21" s="8" t="s">
        <v>41</v>
      </c>
    </row>
    <row r="22" spans="2:2" x14ac:dyDescent="0.4">
      <c r="B22" s="8" t="s">
        <v>42</v>
      </c>
    </row>
    <row r="23" spans="2:2" x14ac:dyDescent="0.4">
      <c r="B23" s="8"/>
    </row>
    <row r="24" spans="2:2" x14ac:dyDescent="0.4">
      <c r="B24" s="9" t="s">
        <v>43</v>
      </c>
    </row>
    <row r="25" spans="2:2" x14ac:dyDescent="0.4">
      <c r="B25" s="10" t="s">
        <v>44</v>
      </c>
    </row>
    <row r="26" spans="2:2" x14ac:dyDescent="0.4">
      <c r="B26" s="10" t="s">
        <v>45</v>
      </c>
    </row>
    <row r="27" spans="2:2" x14ac:dyDescent="0.4">
      <c r="B27" s="10" t="s">
        <v>46</v>
      </c>
    </row>
    <row r="28" spans="2:2" x14ac:dyDescent="0.4">
      <c r="B28" s="8"/>
    </row>
    <row r="29" spans="2:2" x14ac:dyDescent="0.4">
      <c r="B29" s="9" t="s">
        <v>47</v>
      </c>
    </row>
    <row r="30" spans="2:2" x14ac:dyDescent="0.4">
      <c r="B30" s="8" t="s">
        <v>48</v>
      </c>
    </row>
    <row r="31" spans="2:2" x14ac:dyDescent="0.4">
      <c r="B31" s="8"/>
    </row>
    <row r="32" spans="2:2" x14ac:dyDescent="0.4">
      <c r="B32" s="9" t="s">
        <v>49</v>
      </c>
    </row>
    <row r="33" spans="2:2" x14ac:dyDescent="0.4">
      <c r="B33" s="8" t="s">
        <v>50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F8A4F-09EF-4A3E-BB4C-D042FDD2716E}">
  <dimension ref="B3:H22"/>
  <sheetViews>
    <sheetView zoomScale="115" zoomScaleNormal="115" workbookViewId="0"/>
  </sheetViews>
  <sheetFormatPr defaultRowHeight="18.75" x14ac:dyDescent="0.4"/>
  <cols>
    <col min="2" max="2" width="15.125" customWidth="1"/>
    <col min="3" max="3" width="18" customWidth="1"/>
  </cols>
  <sheetData>
    <row r="3" spans="2:8" x14ac:dyDescent="0.4">
      <c r="B3" t="s">
        <v>10</v>
      </c>
    </row>
    <row r="4" spans="2:8" x14ac:dyDescent="0.4">
      <c r="B4" t="s">
        <v>14</v>
      </c>
      <c r="C4" t="s">
        <v>17</v>
      </c>
      <c r="D4" t="s">
        <v>15</v>
      </c>
    </row>
    <row r="5" spans="2:8" x14ac:dyDescent="0.4">
      <c r="B5" t="s">
        <v>0</v>
      </c>
      <c r="C5" s="3">
        <v>120</v>
      </c>
      <c r="D5">
        <f>TableBS[[#This Row],[2024年度3月期]] / TableBS[[#Totals],[2024年度3月期]]</f>
        <v>8.6956521739130432E-2</v>
      </c>
    </row>
    <row r="6" spans="2:8" x14ac:dyDescent="0.4">
      <c r="B6" t="s">
        <v>1</v>
      </c>
      <c r="C6" s="3">
        <v>310</v>
      </c>
      <c r="D6">
        <f>TableBS[[#This Row],[2024年度3月期]] / TableBS[[#Totals],[2024年度3月期]]</f>
        <v>0.22463768115942029</v>
      </c>
    </row>
    <row r="7" spans="2:8" x14ac:dyDescent="0.4">
      <c r="B7" t="s">
        <v>2</v>
      </c>
      <c r="C7" s="3">
        <v>110</v>
      </c>
      <c r="D7">
        <f>TableBS[[#This Row],[2024年度3月期]] / TableBS[[#Totals],[2024年度3月期]]</f>
        <v>7.9710144927536225E-2</v>
      </c>
    </row>
    <row r="8" spans="2:8" x14ac:dyDescent="0.4">
      <c r="B8" t="s">
        <v>3</v>
      </c>
      <c r="C8" s="3">
        <v>150</v>
      </c>
      <c r="D8">
        <f>TableBS[[#This Row],[2024年度3月期]] / TableBS[[#Totals],[2024年度3月期]]</f>
        <v>0.10869565217391304</v>
      </c>
      <c r="F8" s="6" t="s">
        <v>24</v>
      </c>
      <c r="G8" s="6">
        <f>SUM(C5:C8)</f>
        <v>690</v>
      </c>
    </row>
    <row r="9" spans="2:8" x14ac:dyDescent="0.4">
      <c r="B9" t="s">
        <v>4</v>
      </c>
      <c r="C9" s="3">
        <v>200</v>
      </c>
      <c r="D9">
        <f>TableBS[[#This Row],[2024年度3月期]] / TableBS[[#Totals],[2024年度3月期]]</f>
        <v>0.14492753623188406</v>
      </c>
    </row>
    <row r="10" spans="2:8" x14ac:dyDescent="0.4">
      <c r="B10" t="s">
        <v>11</v>
      </c>
      <c r="C10" s="3">
        <v>280</v>
      </c>
      <c r="D10">
        <f>TableBS[[#This Row],[2024年度3月期]] / TableBS[[#Totals],[2024年度3月期]]</f>
        <v>0.20289855072463769</v>
      </c>
    </row>
    <row r="11" spans="2:8" x14ac:dyDescent="0.4">
      <c r="B11" t="s">
        <v>5</v>
      </c>
      <c r="C11" s="3">
        <v>70</v>
      </c>
      <c r="D11">
        <f>TableBS[[#This Row],[2024年度3月期]] / TableBS[[#Totals],[2024年度3月期]]</f>
        <v>5.0724637681159424E-2</v>
      </c>
    </row>
    <row r="12" spans="2:8" x14ac:dyDescent="0.4">
      <c r="B12" t="s">
        <v>6</v>
      </c>
      <c r="C12" s="3">
        <v>140</v>
      </c>
      <c r="D12">
        <f>TableBS[[#This Row],[2024年度3月期]] / TableBS[[#Totals],[2024年度3月期]]</f>
        <v>0.10144927536231885</v>
      </c>
      <c r="F12" s="6" t="s">
        <v>25</v>
      </c>
      <c r="G12" s="6">
        <f>SUM(C9:C12)</f>
        <v>690</v>
      </c>
    </row>
    <row r="13" spans="2:8" x14ac:dyDescent="0.4">
      <c r="B13" t="s">
        <v>16</v>
      </c>
      <c r="C13">
        <f>SUBTOTAL(109,TableBS[2024年度3月期])</f>
        <v>1380</v>
      </c>
      <c r="F13" s="6" t="s">
        <v>26</v>
      </c>
      <c r="G13" s="6">
        <f>G8-G12</f>
        <v>0</v>
      </c>
      <c r="H13" t="str">
        <f>IF(G13=0,"差分なし","差分あり")</f>
        <v>差分なし</v>
      </c>
    </row>
    <row r="16" spans="2:8" x14ac:dyDescent="0.4">
      <c r="B16" t="s">
        <v>13</v>
      </c>
    </row>
    <row r="17" spans="2:8" x14ac:dyDescent="0.4">
      <c r="B17" t="s">
        <v>14</v>
      </c>
      <c r="C17" t="s">
        <v>17</v>
      </c>
      <c r="D17" t="s">
        <v>15</v>
      </c>
    </row>
    <row r="18" spans="2:8" x14ac:dyDescent="0.4">
      <c r="B18" t="s">
        <v>12</v>
      </c>
      <c r="C18" s="3">
        <v>800</v>
      </c>
      <c r="D18">
        <f>TablePL[[#This Row],[2024年度3月期]] / TablePL[[#Totals],[2024年度3月期]]</f>
        <v>0.5</v>
      </c>
      <c r="F18" s="6" t="s">
        <v>12</v>
      </c>
      <c r="G18" s="6">
        <f>TablePL[[#This Row],[2024年度3月期]]</f>
        <v>800</v>
      </c>
    </row>
    <row r="19" spans="2:8" x14ac:dyDescent="0.4">
      <c r="B19" t="s">
        <v>7</v>
      </c>
      <c r="C19" s="3">
        <v>500</v>
      </c>
      <c r="D19">
        <f>TablePL[[#This Row],[2024年度3月期]] / TablePL[[#Totals],[2024年度3月期]]</f>
        <v>0.3125</v>
      </c>
    </row>
    <row r="20" spans="2:8" x14ac:dyDescent="0.4">
      <c r="B20" t="s">
        <v>8</v>
      </c>
      <c r="C20" s="3">
        <v>200</v>
      </c>
      <c r="D20">
        <f>TablePL[[#This Row],[2024年度3月期]] / TablePL[[#Totals],[2024年度3月期]]</f>
        <v>0.125</v>
      </c>
    </row>
    <row r="21" spans="2:8" x14ac:dyDescent="0.4">
      <c r="B21" t="s">
        <v>9</v>
      </c>
      <c r="C21" s="3">
        <v>100</v>
      </c>
      <c r="D21">
        <f>TablePL[[#This Row],[2024年度3月期]] / TablePL[[#Totals],[2024年度3月期]]</f>
        <v>6.25E-2</v>
      </c>
      <c r="F21" s="6" t="s">
        <v>27</v>
      </c>
      <c r="G21" s="6">
        <f>SUM(C19:C21)</f>
        <v>800</v>
      </c>
    </row>
    <row r="22" spans="2:8" x14ac:dyDescent="0.4">
      <c r="B22" t="s">
        <v>16</v>
      </c>
      <c r="C22">
        <f>SUBTOTAL(109,TablePL[2024年度3月期])</f>
        <v>1600</v>
      </c>
      <c r="F22" s="6" t="s">
        <v>26</v>
      </c>
      <c r="G22" s="6">
        <f>G18-G21</f>
        <v>0</v>
      </c>
      <c r="H22" t="str">
        <f>IF(G22=0,"差分なし","差分あり")</f>
        <v>差分なし</v>
      </c>
    </row>
  </sheetData>
  <phoneticPr fontId="1"/>
  <pageMargins left="0.7" right="0.7" top="0.75" bottom="0.75" header="0.3" footer="0.3"/>
  <pageSetup paperSize="9" orientation="portrait" horizontalDpi="0" verticalDpi="0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8E57C-BD70-4793-B248-8C9043B37C97}">
  <dimension ref="A1:M6"/>
  <sheetViews>
    <sheetView zoomScale="145" zoomScaleNormal="145" workbookViewId="0"/>
  </sheetViews>
  <sheetFormatPr defaultRowHeight="18.75" x14ac:dyDescent="0.4"/>
  <cols>
    <col min="1" max="1" width="13.625" bestFit="1" customWidth="1"/>
    <col min="2" max="2" width="12.75" bestFit="1" customWidth="1"/>
    <col min="3" max="3" width="15.125" bestFit="1" customWidth="1"/>
    <col min="4" max="4" width="13" bestFit="1" customWidth="1"/>
    <col min="5" max="5" width="15.125" bestFit="1" customWidth="1"/>
    <col min="8" max="8" width="12.75" bestFit="1" customWidth="1"/>
    <col min="9" max="9" width="12.75" customWidth="1"/>
  </cols>
  <sheetData>
    <row r="1" spans="1:13" x14ac:dyDescent="0.4">
      <c r="A1" s="2" t="s">
        <v>18</v>
      </c>
      <c r="B1" s="2" t="str">
        <f>入力!$B5</f>
        <v>現預金</v>
      </c>
      <c r="C1" s="2" t="str">
        <f>入力!$B6</f>
        <v>その他流動資産</v>
      </c>
      <c r="D1" s="2" t="str">
        <f>入力!$B7</f>
        <v>有形固定資産</v>
      </c>
      <c r="E1" s="2" t="str">
        <f>入力!$B8</f>
        <v>その他固定資産</v>
      </c>
      <c r="F1" s="2" t="str">
        <f>入力!$B9</f>
        <v>流動負債</v>
      </c>
      <c r="G1" s="2" t="str">
        <f>入力!$B10</f>
        <v>固定負債</v>
      </c>
      <c r="H1" s="2" t="str">
        <f>入力!$B11</f>
        <v>利益剰余金</v>
      </c>
      <c r="I1" s="2" t="s">
        <v>6</v>
      </c>
      <c r="J1" s="2" t="s">
        <v>12</v>
      </c>
      <c r="K1" s="2" t="s">
        <v>7</v>
      </c>
      <c r="L1" s="2" t="s">
        <v>8</v>
      </c>
      <c r="M1" s="2" t="s">
        <v>9</v>
      </c>
    </row>
    <row r="2" spans="1:13" x14ac:dyDescent="0.4">
      <c r="A2" s="2" t="s">
        <v>19</v>
      </c>
      <c r="B2" s="1">
        <f>INDEX(TableBS[2024年度3月期], MATCH("現預金", TableBS[科目], 0))</f>
        <v>120</v>
      </c>
      <c r="C2" s="1">
        <f>INDEX(TableBS[2024年度3月期], MATCH("その他流動資産", TableBS[科目], 0))</f>
        <v>310</v>
      </c>
      <c r="D2" s="1">
        <f>INDEX(TableBS[2024年度3月期], MATCH("有形固定資産", TableBS[科目], 0))</f>
        <v>110</v>
      </c>
      <c r="E2" s="1">
        <f>INDEX(TableBS[2024年度3月期], MATCH("その他固定資産", TableBS[科目], 0))</f>
        <v>150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</row>
    <row r="3" spans="1:13" x14ac:dyDescent="0.4">
      <c r="A3" s="2" t="s">
        <v>20</v>
      </c>
      <c r="B3" s="1">
        <v>0</v>
      </c>
      <c r="C3" s="1">
        <v>0</v>
      </c>
      <c r="D3" s="1">
        <v>0</v>
      </c>
      <c r="E3" s="1">
        <v>0</v>
      </c>
      <c r="F3" s="1">
        <f>INDEX(TableBS[2024年度3月期], MATCH("流動負債", TableBS[科目], 0))</f>
        <v>200</v>
      </c>
      <c r="G3" s="1">
        <f>INDEX(TableBS[2024年度3月期], MATCH("固定負債", TableBS[科目], 0))</f>
        <v>280</v>
      </c>
      <c r="H3" s="1">
        <f>INDEX(TableBS[2024年度3月期], MATCH("利益剰余金", TableBS[科目], 0))</f>
        <v>70</v>
      </c>
      <c r="I3" s="1">
        <f>INDEX(TableBS[2024年度3月期], MATCH("その他純資産", TableBS[科目], 0))</f>
        <v>140</v>
      </c>
      <c r="J3" s="1">
        <v>0</v>
      </c>
      <c r="K3" s="1">
        <v>0</v>
      </c>
      <c r="L3" s="1">
        <v>0</v>
      </c>
      <c r="M3" s="1">
        <v>0</v>
      </c>
    </row>
    <row r="4" spans="1:13" x14ac:dyDescent="0.4">
      <c r="A4" s="2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3" x14ac:dyDescent="0.4">
      <c r="A5" s="2" t="s">
        <v>22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f>INDEX(TablePL[2024年度3月期], MATCH("売上原価", TablePL[科目], 0))</f>
        <v>500</v>
      </c>
      <c r="L5" s="1">
        <f>INDEX(TablePL[2024年度3月期], MATCH("販管費", TablePL[科目], 0))</f>
        <v>200</v>
      </c>
      <c r="M5" s="1">
        <f>INDEX(TablePL[2024年度3月期], MATCH("営業利益", TablePL[科目], 0))</f>
        <v>100</v>
      </c>
    </row>
    <row r="6" spans="1:13" x14ac:dyDescent="0.4">
      <c r="A6" s="2" t="s">
        <v>21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f>INDEX(TablePL[2024年度3月期], MATCH("売上高", TablePL[科目], 0))</f>
        <v>800</v>
      </c>
      <c r="K6" s="1">
        <v>0</v>
      </c>
      <c r="L6" s="1">
        <v>0</v>
      </c>
      <c r="M6" s="1">
        <v>0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5ED8E-4751-4433-A54E-1AE128AA5861}">
  <dimension ref="A1:M6"/>
  <sheetViews>
    <sheetView zoomScale="145" zoomScaleNormal="145" workbookViewId="0"/>
  </sheetViews>
  <sheetFormatPr defaultRowHeight="18.75" x14ac:dyDescent="0.4"/>
  <cols>
    <col min="1" max="1" width="13.625" bestFit="1" customWidth="1"/>
    <col min="2" max="2" width="12.75" bestFit="1" customWidth="1"/>
    <col min="3" max="3" width="15.125" bestFit="1" customWidth="1"/>
    <col min="4" max="4" width="13" bestFit="1" customWidth="1"/>
    <col min="5" max="5" width="15.125" bestFit="1" customWidth="1"/>
    <col min="8" max="8" width="12.75" bestFit="1" customWidth="1"/>
    <col min="9" max="9" width="12.75" customWidth="1"/>
  </cols>
  <sheetData>
    <row r="1" spans="1:13" x14ac:dyDescent="0.4">
      <c r="A1" s="2" t="s">
        <v>18</v>
      </c>
      <c r="B1" s="2" t="str">
        <f>入力!$B5</f>
        <v>現預金</v>
      </c>
      <c r="C1" s="2" t="str">
        <f>入力!$B6</f>
        <v>その他流動資産</v>
      </c>
      <c r="D1" s="2" t="str">
        <f>入力!$B7</f>
        <v>有形固定資産</v>
      </c>
      <c r="E1" s="2" t="str">
        <f>入力!$B8</f>
        <v>その他固定資産</v>
      </c>
      <c r="F1" s="2" t="str">
        <f>入力!$B9</f>
        <v>流動負債</v>
      </c>
      <c r="G1" s="2" t="str">
        <f>入力!$B10</f>
        <v>固定負債</v>
      </c>
      <c r="H1" s="2" t="str">
        <f>入力!$B11</f>
        <v>利益剰余金</v>
      </c>
      <c r="I1" s="2" t="s">
        <v>6</v>
      </c>
      <c r="J1" s="2" t="s">
        <v>12</v>
      </c>
      <c r="K1" s="2" t="s">
        <v>7</v>
      </c>
      <c r="L1" s="2" t="s">
        <v>8</v>
      </c>
      <c r="M1" s="2" t="s">
        <v>9</v>
      </c>
    </row>
    <row r="2" spans="1:13" x14ac:dyDescent="0.4">
      <c r="A2" s="2" t="s">
        <v>19</v>
      </c>
      <c r="B2" s="1">
        <f>INDEX(TableBS[正規化], MATCH("現預金", TableBS[科目], 0))</f>
        <v>8.6956521739130432E-2</v>
      </c>
      <c r="C2" s="1">
        <f>INDEX(TableBS[正規化], MATCH("その他流動資産", TableBS[科目], 0))</f>
        <v>0.22463768115942029</v>
      </c>
      <c r="D2" s="1">
        <f>INDEX(TableBS[正規化], MATCH("有形固定資産", TableBS[科目], 0))</f>
        <v>7.9710144927536225E-2</v>
      </c>
      <c r="E2" s="1">
        <f>INDEX(TableBS[正規化], MATCH("その他固定資産", TableBS[科目], 0))</f>
        <v>0.10869565217391304</v>
      </c>
      <c r="F2" s="1"/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</row>
    <row r="3" spans="1:13" x14ac:dyDescent="0.4">
      <c r="A3" s="2" t="s">
        <v>20</v>
      </c>
      <c r="B3" s="1">
        <v>0</v>
      </c>
      <c r="C3" s="1">
        <v>0</v>
      </c>
      <c r="D3" s="1">
        <v>0</v>
      </c>
      <c r="E3" s="1">
        <v>0</v>
      </c>
      <c r="F3" s="1">
        <f>INDEX(TableBS[正規化], MATCH("流動負債", TableBS[科目], 0))</f>
        <v>0.14492753623188406</v>
      </c>
      <c r="G3" s="1">
        <f>INDEX(TableBS[正規化], MATCH("固定負債", TableBS[科目], 0))</f>
        <v>0.20289855072463769</v>
      </c>
      <c r="H3" s="1">
        <f>INDEX(TableBS[正規化], MATCH("利益剰余金", TableBS[科目], 0))</f>
        <v>5.0724637681159424E-2</v>
      </c>
      <c r="I3" s="1">
        <f>INDEX(TableBS[正規化], MATCH("その他純資産", TableBS[科目], 0))</f>
        <v>0.10144927536231885</v>
      </c>
      <c r="J3" s="1">
        <v>0</v>
      </c>
      <c r="K3" s="1">
        <v>0</v>
      </c>
      <c r="L3" s="1">
        <v>0</v>
      </c>
      <c r="M3" s="1">
        <v>0</v>
      </c>
    </row>
    <row r="4" spans="1:13" x14ac:dyDescent="0.4">
      <c r="A4" s="2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3" x14ac:dyDescent="0.4">
      <c r="A5" s="2" t="s">
        <v>22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f>INDEX(TablePL[正規化], MATCH("売上原価", TablePL[科目], 0))</f>
        <v>0.3125</v>
      </c>
      <c r="L5" s="1">
        <f>INDEX(TablePL[正規化], MATCH("販管費", TablePL[科目], 0))</f>
        <v>0.125</v>
      </c>
      <c r="M5" s="1">
        <f>INDEX(TablePL[正規化], MATCH("営業利益", TablePL[科目], 0))</f>
        <v>6.25E-2</v>
      </c>
    </row>
    <row r="6" spans="1:13" x14ac:dyDescent="0.4">
      <c r="A6" s="2" t="s">
        <v>21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f>INDEX(TablePL[正規化], MATCH("売上高", TablePL[科目], 0))</f>
        <v>0.5</v>
      </c>
      <c r="K6" s="1">
        <v>0</v>
      </c>
      <c r="L6" s="1">
        <v>0</v>
      </c>
      <c r="M6" s="1">
        <v>0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ReadMe</vt:lpstr>
      <vt:lpstr>入力</vt:lpstr>
      <vt:lpstr>統合 実数値</vt:lpstr>
      <vt:lpstr>統合 正規化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2025-05-18T05:20:38Z</dcterms:created>
  <dcterms:modified xsi:type="dcterms:W3CDTF">2025-05-18T06:49:15Z</dcterms:modified>
</cp:coreProperties>
</file>